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tabRatio="511" activeTab="3"/>
  </bookViews>
  <sheets>
    <sheet name="Introductory Microcycle" sheetId="1" r:id="rId1"/>
    <sheet name="Base Mesocycle" sheetId="2" r:id="rId2"/>
    <sheet name="Switching" sheetId="3" r:id="rId3"/>
    <sheet name="Intense Mesocycle" sheetId="4" r:id="rId4"/>
    <sheet name="ReadMe" sheetId="5" r:id="rId5"/>
  </sheets>
  <definedNames/>
  <calcPr fullCalcOnLoad="1"/>
</workbook>
</file>

<file path=xl/sharedStrings.xml><?xml version="1.0" encoding="utf-8"?>
<sst xmlns="http://schemas.openxmlformats.org/spreadsheetml/2006/main" count="130" uniqueCount="51">
  <si>
    <t>Smolov Introductory Microcycle</t>
  </si>
  <si>
    <t>Using Pounds - Click to Change</t>
  </si>
  <si>
    <r>
      <t>Enter</t>
    </r>
    <r>
      <rPr>
        <b/>
        <sz val="10"/>
        <rFont val="Arial"/>
        <family val="2"/>
      </rPr>
      <t xml:space="preserve"> Current Squat 1RM</t>
    </r>
  </si>
  <si>
    <t>3x8</t>
  </si>
  <si>
    <t>4x5</t>
  </si>
  <si>
    <t>5x</t>
  </si>
  <si>
    <t>3x</t>
  </si>
  <si>
    <t>2x2</t>
  </si>
  <si>
    <t>1x</t>
  </si>
  <si>
    <t>Lunges</t>
  </si>
  <si>
    <t>Bulgarian Lunges</t>
  </si>
  <si>
    <t>Use the lunges to stretch your thighs</t>
  </si>
  <si>
    <t>3x8 is 3 sets of 8 reps</t>
  </si>
  <si>
    <t>5x is 1 set of 5 reps</t>
  </si>
  <si>
    <t>Smolov Base Microcycle</t>
  </si>
  <si>
    <t>Current Squat 1RM</t>
  </si>
  <si>
    <t>Start Date</t>
  </si>
  <si>
    <t>4x9</t>
  </si>
  <si>
    <t>5x7</t>
  </si>
  <si>
    <t>7x5</t>
  </si>
  <si>
    <t>10x3</t>
  </si>
  <si>
    <t>Smolov Switching Microcycle</t>
  </si>
  <si>
    <r>
      <t>Enter</t>
    </r>
    <r>
      <rPr>
        <b/>
        <sz val="10"/>
        <rFont val="Arial"/>
        <family val="2"/>
      </rPr>
      <t xml:space="preserve"> Current Power Clean 1RM</t>
    </r>
  </si>
  <si>
    <r>
      <t>Enter</t>
    </r>
    <r>
      <rPr>
        <b/>
        <sz val="10"/>
        <rFont val="Arial"/>
        <family val="2"/>
      </rPr>
      <t xml:space="preserve"> Current Box Squat 1RM</t>
    </r>
  </si>
  <si>
    <t>"The motto of the switching program is speed, and speed again.” S. Y. Smolov</t>
  </si>
  <si>
    <t>Slowly &amp; controlled. There's no upward motion. Use this guide for the safety pins.</t>
  </si>
  <si>
    <t>Squat Negative</t>
  </si>
  <si>
    <t>Power Clean</t>
  </si>
  <si>
    <t xml:space="preserve"> Box Squat </t>
  </si>
  <si>
    <t>8x3</t>
  </si>
  <si>
    <t>12x2</t>
  </si>
  <si>
    <t>Smolov Intense Microcycle</t>
  </si>
  <si>
    <t>4x</t>
  </si>
  <si>
    <t>3x4</t>
  </si>
  <si>
    <t>5x4</t>
  </si>
  <si>
    <t>2x5</t>
  </si>
  <si>
    <t>3x3</t>
  </si>
  <si>
    <t>2x4</t>
  </si>
  <si>
    <t>5x5</t>
  </si>
  <si>
    <t>2x3</t>
  </si>
  <si>
    <t>4x3</t>
  </si>
  <si>
    <t>4x4</t>
  </si>
  <si>
    <r>
      <t xml:space="preserve">More info at </t>
    </r>
    <r>
      <rPr>
        <u val="single"/>
        <sz val="10"/>
        <color indexed="12"/>
        <rFont val="Arial"/>
        <family val="2"/>
      </rPr>
      <t>stronglifts.com</t>
    </r>
  </si>
  <si>
    <r>
      <t>Enter</t>
    </r>
    <r>
      <rPr>
        <b/>
        <sz val="10"/>
        <rFont val="Arial"/>
        <family val="2"/>
      </rPr>
      <t xml:space="preserve"> Start Date </t>
    </r>
    <r>
      <rPr>
        <b/>
        <sz val="10"/>
        <rFont val="Verdana"/>
        <family val="2"/>
      </rPr>
      <t>(yyyy/mm/dd)</t>
    </r>
  </si>
  <si>
    <t>Sheets are protected to prevent accedental changes.</t>
  </si>
  <si>
    <t>To unprotect in Excel:</t>
  </si>
  <si>
    <t>Tools&gt;Protection&gt;Unprotect Sheet</t>
  </si>
  <si>
    <t>in Calc (OpenOffice):</t>
  </si>
  <si>
    <t>Tools&gt;Protect Document&gt;Sheet</t>
  </si>
  <si>
    <t>Squat Negative: Squat down until the bar hits the safety pins.</t>
  </si>
  <si>
    <t>New 1RM Squat from Base Mesocycle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</si>
</sst>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"/>
    <numFmt numFmtId="173" formatCode="d\-mmm\-yyyy;@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4"/>
      <color indexed="9"/>
      <name val="Verdana"/>
      <family val="2"/>
    </font>
    <font>
      <sz val="10"/>
      <name val="Verdana"/>
      <family val="2"/>
    </font>
    <font>
      <sz val="14"/>
      <color indexed="9"/>
      <name val="Trebuchet MS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Verdana"/>
      <family val="2"/>
    </font>
    <font>
      <sz val="12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medium">
        <color indexed="23"/>
      </bottom>
    </border>
    <border>
      <left style="thin">
        <color indexed="22"/>
      </left>
      <right style="medium">
        <color indexed="23"/>
      </right>
      <top style="thin">
        <color indexed="22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2"/>
      </right>
      <top style="thin">
        <color indexed="22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2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2"/>
      </top>
      <bottom style="medium">
        <color indexed="23"/>
      </bottom>
    </border>
    <border>
      <left style="medium">
        <color indexed="23"/>
      </left>
      <right style="thin">
        <color indexed="22"/>
      </right>
      <top style="thin">
        <color indexed="22"/>
      </top>
      <bottom style="medium">
        <color indexed="23"/>
      </bottom>
    </border>
    <border>
      <left style="medium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2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2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medium">
        <color indexed="23"/>
      </right>
      <top style="thin">
        <color indexed="22"/>
      </top>
      <bottom style="thin">
        <color indexed="22"/>
      </bottom>
    </border>
    <border>
      <left style="medium">
        <color indexed="23"/>
      </left>
      <right style="medium">
        <color indexed="23"/>
      </right>
      <top style="thin">
        <color indexed="22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2"/>
      </bottom>
    </border>
    <border>
      <left style="medium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2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2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2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1" fillId="14" borderId="0" applyNumberFormat="0" applyBorder="0" applyAlignment="0" applyProtection="0"/>
    <xf numFmtId="0" fontId="3" fillId="15" borderId="1" applyNumberFormat="0" applyAlignment="0" applyProtection="0"/>
    <xf numFmtId="0" fontId="32" fillId="16" borderId="2" applyNumberFormat="0" applyAlignment="0" applyProtection="0"/>
    <xf numFmtId="0" fontId="33" fillId="17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18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1" borderId="2" applyNumberFormat="0" applyAlignment="0" applyProtection="0"/>
    <xf numFmtId="0" fontId="7" fillId="7" borderId="1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11" fillId="7" borderId="0" applyNumberFormat="0" applyBorder="0" applyAlignment="0" applyProtection="0"/>
    <xf numFmtId="0" fontId="41" fillId="22" borderId="0" applyNumberFormat="0" applyBorder="0" applyAlignment="0" applyProtection="0"/>
    <xf numFmtId="0" fontId="0" fillId="23" borderId="13" applyNumberFormat="0" applyFont="0" applyAlignment="0" applyProtection="0"/>
    <xf numFmtId="0" fontId="0" fillId="4" borderId="14" applyNumberFormat="0" applyAlignment="0" applyProtection="0"/>
    <xf numFmtId="0" fontId="12" fillId="24" borderId="0" applyNumberFormat="0" applyBorder="0" applyAlignment="0" applyProtection="0"/>
    <xf numFmtId="0" fontId="42" fillId="16" borderId="1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44" fillId="0" borderId="17" applyNumberFormat="0" applyFill="0" applyAlignment="0" applyProtection="0"/>
    <xf numFmtId="0" fontId="15" fillId="15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56" applyNumberFormat="1" applyFont="1" applyFill="1" applyBorder="1" applyAlignment="1" applyProtection="1">
      <alignment horizontal="right" vertical="center"/>
      <protection/>
    </xf>
    <xf numFmtId="0" fontId="19" fillId="0" borderId="0" xfId="56" applyNumberFormat="1" applyFill="1" applyBorder="1" applyAlignment="1" applyProtection="1">
      <alignment horizontal="right" vertical="center"/>
      <protection/>
    </xf>
    <xf numFmtId="0" fontId="19" fillId="0" borderId="0" xfId="56" applyNumberFormat="1" applyFill="1" applyBorder="1" applyAlignment="1" applyProtection="1">
      <alignment horizontal="left" vertical="center"/>
      <protection/>
    </xf>
    <xf numFmtId="0" fontId="20" fillId="0" borderId="0" xfId="5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72" fontId="21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2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4" fillId="25" borderId="20" xfId="0" applyFont="1" applyFill="1" applyBorder="1" applyAlignment="1" applyProtection="1">
      <alignment horizontal="center" vertical="top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center" vertical="center"/>
      <protection/>
    </xf>
    <xf numFmtId="0" fontId="25" fillId="0" borderId="23" xfId="0" applyNumberFormat="1" applyFont="1" applyBorder="1" applyAlignment="1" applyProtection="1">
      <alignment horizontal="center" vertical="center"/>
      <protection/>
    </xf>
    <xf numFmtId="0" fontId="25" fillId="0" borderId="24" xfId="0" applyNumberFormat="1" applyFont="1" applyBorder="1" applyAlignment="1" applyProtection="1">
      <alignment horizontal="center" vertical="center"/>
      <protection/>
    </xf>
    <xf numFmtId="0" fontId="25" fillId="0" borderId="25" xfId="0" applyFont="1" applyBorder="1" applyAlignment="1" applyProtection="1">
      <alignment horizontal="center" vertical="center"/>
      <protection/>
    </xf>
    <xf numFmtId="0" fontId="25" fillId="0" borderId="26" xfId="0" applyNumberFormat="1" applyFont="1" applyBorder="1" applyAlignment="1" applyProtection="1">
      <alignment horizontal="center" vertical="center"/>
      <protection/>
    </xf>
    <xf numFmtId="0" fontId="25" fillId="0" borderId="27" xfId="0" applyNumberFormat="1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center" vertical="center"/>
      <protection/>
    </xf>
    <xf numFmtId="0" fontId="25" fillId="0" borderId="29" xfId="0" applyNumberFormat="1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 horizontal="center" vertical="center"/>
      <protection/>
    </xf>
    <xf numFmtId="0" fontId="25" fillId="0" borderId="3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4" fillId="25" borderId="21" xfId="0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5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4" fillId="0" borderId="21" xfId="0" applyFont="1" applyFill="1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24" fillId="25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7" xfId="0" applyNumberFormat="1" applyBorder="1" applyAlignment="1" applyProtection="1">
      <alignment horizontal="center" vertical="center"/>
      <protection/>
    </xf>
    <xf numFmtId="0" fontId="24" fillId="25" borderId="2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4" fillId="25" borderId="0" xfId="0" applyFont="1" applyFill="1" applyAlignment="1" applyProtection="1">
      <alignment horizontal="center" vertical="center"/>
      <protection/>
    </xf>
    <xf numFmtId="0" fontId="30" fillId="0" borderId="0" xfId="0" applyFont="1" applyAlignment="1">
      <alignment/>
    </xf>
    <xf numFmtId="0" fontId="25" fillId="0" borderId="38" xfId="0" applyFont="1" applyBorder="1" applyAlignment="1" applyProtection="1">
      <alignment horizontal="center" vertical="center"/>
      <protection/>
    </xf>
    <xf numFmtId="0" fontId="25" fillId="0" borderId="43" xfId="0" applyFont="1" applyBorder="1" applyAlignment="1" applyProtection="1">
      <alignment horizontal="center" vertical="center"/>
      <protection/>
    </xf>
    <xf numFmtId="0" fontId="25" fillId="0" borderId="4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25" fillId="0" borderId="45" xfId="0" applyFont="1" applyBorder="1" applyAlignment="1" applyProtection="1">
      <alignment horizontal="center" vertical="center"/>
      <protection/>
    </xf>
    <xf numFmtId="173" fontId="25" fillId="26" borderId="46" xfId="0" applyNumberFormat="1" applyFont="1" applyFill="1" applyBorder="1" applyAlignment="1" applyProtection="1">
      <alignment horizontal="center" vertical="center"/>
      <protection/>
    </xf>
    <xf numFmtId="173" fontId="25" fillId="26" borderId="47" xfId="0" applyNumberFormat="1" applyFont="1" applyFill="1" applyBorder="1" applyAlignment="1" applyProtection="1">
      <alignment horizontal="center" vertical="center"/>
      <protection/>
    </xf>
    <xf numFmtId="14" fontId="25" fillId="0" borderId="48" xfId="0" applyNumberFormat="1" applyFont="1" applyFill="1" applyBorder="1" applyAlignment="1" applyProtection="1">
      <alignment horizontal="center" vertical="center"/>
      <protection/>
    </xf>
    <xf numFmtId="14" fontId="25" fillId="0" borderId="43" xfId="0" applyNumberFormat="1" applyFont="1" applyFill="1" applyBorder="1" applyAlignment="1" applyProtection="1">
      <alignment horizontal="center" vertical="center"/>
      <protection/>
    </xf>
    <xf numFmtId="14" fontId="25" fillId="0" borderId="44" xfId="0" applyNumberFormat="1" applyFont="1" applyFill="1" applyBorder="1" applyAlignment="1" applyProtection="1">
      <alignment horizontal="center" vertical="center"/>
      <protection/>
    </xf>
    <xf numFmtId="0" fontId="23" fillId="0" borderId="49" xfId="0" applyFont="1" applyBorder="1" applyAlignment="1" applyProtection="1">
      <alignment vertical="center"/>
      <protection/>
    </xf>
    <xf numFmtId="173" fontId="21" fillId="27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0" fillId="0" borderId="0" xfId="56" applyNumberFormat="1" applyFont="1" applyFill="1" applyBorder="1" applyAlignment="1" applyProtection="1">
      <alignment horizontal="left" vertical="center"/>
      <protection/>
    </xf>
    <xf numFmtId="0" fontId="21" fillId="27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173" fontId="25" fillId="26" borderId="50" xfId="0" applyNumberFormat="1" applyFont="1" applyFill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27" borderId="52" xfId="0" applyNumberFormat="1" applyFont="1" applyFill="1" applyBorder="1" applyAlignment="1" applyProtection="1">
      <alignment horizontal="center" vertical="center"/>
      <protection locked="0"/>
    </xf>
    <xf numFmtId="173" fontId="25" fillId="26" borderId="53" xfId="0" applyNumberFormat="1" applyFont="1" applyFill="1" applyBorder="1" applyAlignment="1" applyProtection="1">
      <alignment horizontal="center" vertical="center"/>
      <protection/>
    </xf>
    <xf numFmtId="173" fontId="25" fillId="26" borderId="54" xfId="0" applyNumberFormat="1" applyFont="1" applyFill="1" applyBorder="1" applyAlignment="1" applyProtection="1">
      <alignment horizontal="center" vertical="center"/>
      <protection/>
    </xf>
    <xf numFmtId="0" fontId="21" fillId="0" borderId="49" xfId="0" applyFont="1" applyBorder="1" applyAlignment="1" applyProtection="1">
      <alignment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19" fillId="0" borderId="0" xfId="56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173" fontId="25" fillId="26" borderId="56" xfId="0" applyNumberFormat="1" applyFont="1" applyFill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173" fontId="0" fillId="27" borderId="41" xfId="0" applyNumberForma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/>
      <protection/>
    </xf>
    <xf numFmtId="173" fontId="25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righ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Gekoppelde cel" xfId="49"/>
    <cellStyle name="Go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voer" xfId="58"/>
    <cellStyle name="Kop 1" xfId="59"/>
    <cellStyle name="Kop 2" xfId="60"/>
    <cellStyle name="Kop 3" xfId="61"/>
    <cellStyle name="Kop 4" xfId="62"/>
    <cellStyle name="Linked Cell" xfId="63"/>
    <cellStyle name="Neutraal" xfId="64"/>
    <cellStyle name="Neutral" xfId="65"/>
    <cellStyle name="Note" xfId="66"/>
    <cellStyle name="Notitie" xfId="67"/>
    <cellStyle name="Ongeldig" xfId="68"/>
    <cellStyle name="Output" xfId="69"/>
    <cellStyle name="Percent" xfId="70"/>
    <cellStyle name="Titel" xfId="71"/>
    <cellStyle name="Title" xfId="72"/>
    <cellStyle name="Totaal" xfId="73"/>
    <cellStyle name="Total" xfId="74"/>
    <cellStyle name="Uitvoer" xfId="75"/>
    <cellStyle name="Verklarende tekst" xfId="76"/>
    <cellStyle name="Waarschuwingstekst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DE3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ronglifts.com/how-to-add-100-pounds-to-your-squat-smolov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ronglifts.com/how-to-add-100-pounds-to-your-squat-smolov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ronglifts.com/how-to-add-100-pounds-to-your-squat-smolov/" TargetMode="External" /><Relationship Id="rId2" Type="http://schemas.openxmlformats.org/officeDocument/2006/relationships/hyperlink" Target="http://stronglifts.com/how-to-squat-safely-when-youre-alone/" TargetMode="External" /><Relationship Id="rId3" Type="http://schemas.openxmlformats.org/officeDocument/2006/relationships/hyperlink" Target="http://stronglifts.com/how-to-squat-safely-when-youre-alon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ronglifts.com/how-to-add-100-pounds-to-your-squat-smol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GridLines="0" workbookViewId="0" topLeftCell="A1">
      <selection activeCell="G8" sqref="G8:H8"/>
    </sheetView>
  </sheetViews>
  <sheetFormatPr defaultColWidth="9.140625" defaultRowHeight="12.75"/>
  <cols>
    <col min="1" max="1" width="5.7109375" style="1" customWidth="1"/>
    <col min="2" max="2" width="3.8515625" style="1" customWidth="1"/>
    <col min="3" max="19" width="9.28125" style="1" customWidth="1"/>
    <col min="20" max="16384" width="9.140625" style="1" customWidth="1"/>
  </cols>
  <sheetData>
    <row r="1" ht="12">
      <c r="H1" s="2"/>
    </row>
    <row r="2" spans="2:19" ht="18" customHeight="1">
      <c r="B2" s="90" t="s">
        <v>0</v>
      </c>
      <c r="C2" s="90"/>
      <c r="D2" s="90"/>
      <c r="E2" s="90"/>
      <c r="F2" s="90"/>
      <c r="G2" s="90"/>
      <c r="H2" s="3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2:26" ht="24" customHeight="1">
      <c r="B3" s="5"/>
      <c r="C3" s="91" t="s">
        <v>42</v>
      </c>
      <c r="D3" s="91"/>
      <c r="E3" s="91"/>
      <c r="F3" s="91"/>
      <c r="G3" s="5"/>
      <c r="H3" s="5"/>
      <c r="I3" s="5"/>
      <c r="J3" s="5"/>
      <c r="K3" s="7"/>
      <c r="L3" s="7"/>
      <c r="M3" s="2"/>
      <c r="N3" s="2"/>
      <c r="O3" s="2"/>
      <c r="P3" s="2"/>
      <c r="Q3" s="2"/>
      <c r="R3" s="8"/>
      <c r="S3" s="8"/>
      <c r="T3" s="9"/>
      <c r="X3" s="89"/>
      <c r="Y3" s="89"/>
      <c r="Z3" s="89"/>
    </row>
    <row r="4" spans="8:14" ht="12">
      <c r="H4" s="2"/>
      <c r="I4" s="2"/>
      <c r="J4" s="2"/>
      <c r="K4" s="2"/>
      <c r="L4" s="2"/>
      <c r="M4" s="2"/>
      <c r="N4" s="2"/>
    </row>
    <row r="5" spans="3:14" ht="18" customHeight="1">
      <c r="C5" s="92" t="s">
        <v>1</v>
      </c>
      <c r="D5" s="92"/>
      <c r="E5" s="92"/>
      <c r="F5" s="92"/>
      <c r="G5" s="92"/>
      <c r="H5" s="92"/>
      <c r="I5" s="2"/>
      <c r="L5" s="2"/>
      <c r="M5" s="2"/>
      <c r="N5" s="2"/>
    </row>
    <row r="6" spans="1:256" ht="12">
      <c r="A6"/>
      <c r="B6"/>
      <c r="C6"/>
      <c r="D6"/>
      <c r="E6"/>
      <c r="F6"/>
      <c r="G6" s="11">
        <f>IF(ISERROR(SEARCH("p",C5)),2.5,5)</f>
        <v>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3:13" ht="18" customHeight="1">
      <c r="C7" s="93" t="s">
        <v>2</v>
      </c>
      <c r="D7" s="93"/>
      <c r="E7" s="93"/>
      <c r="F7" s="93"/>
      <c r="G7" s="92"/>
      <c r="H7" s="92"/>
      <c r="K7" s="89"/>
      <c r="L7" s="89"/>
      <c r="M7" s="89"/>
    </row>
    <row r="8" spans="3:13" ht="18" customHeight="1">
      <c r="C8" s="87" t="s">
        <v>43</v>
      </c>
      <c r="D8" s="87"/>
      <c r="E8" s="87"/>
      <c r="F8" s="87"/>
      <c r="G8" s="88"/>
      <c r="H8" s="88"/>
      <c r="K8" s="89"/>
      <c r="L8" s="89"/>
      <c r="M8" s="89"/>
    </row>
    <row r="9" spans="2:14" ht="18" customHeight="1">
      <c r="B9" s="12"/>
      <c r="C9" s="13"/>
      <c r="D9" s="13"/>
      <c r="E9" s="13"/>
      <c r="F9" s="13"/>
      <c r="G9" s="12"/>
      <c r="H9" s="12"/>
      <c r="I9" s="10"/>
      <c r="J9" s="14"/>
      <c r="K9" s="14"/>
      <c r="L9" s="14"/>
      <c r="M9" s="14"/>
      <c r="N9" s="14"/>
    </row>
    <row r="10" spans="2:8" ht="18" customHeight="1">
      <c r="B10" s="15">
        <v>1</v>
      </c>
      <c r="C10" s="82">
        <f>G8</f>
        <v>0</v>
      </c>
      <c r="D10" s="82"/>
      <c r="E10" s="82">
        <f>C10+1</f>
        <v>1</v>
      </c>
      <c r="F10" s="82"/>
      <c r="G10" s="83">
        <f>E10+1</f>
        <v>2</v>
      </c>
      <c r="H10" s="83"/>
    </row>
    <row r="11" spans="2:8" ht="18" customHeight="1">
      <c r="B11" s="16"/>
      <c r="C11" s="17" t="s">
        <v>3</v>
      </c>
      <c r="D11" s="18">
        <f>ROUND((0.65*G7)/'Introductory Microcycle'!G6,0)*'Introductory Microcycle'!G6</f>
        <v>0</v>
      </c>
      <c r="E11" s="17" t="s">
        <v>3</v>
      </c>
      <c r="F11" s="18">
        <f>ROUND((0.65*G7)/'Introductory Microcycle'!G6,0)*'Introductory Microcycle'!G6</f>
        <v>0</v>
      </c>
      <c r="G11" s="17" t="s">
        <v>4</v>
      </c>
      <c r="H11" s="19">
        <f>ROUND((0.7*G7)/'Introductory Microcycle'!G6,0)*'Introductory Microcycle'!G6</f>
        <v>0</v>
      </c>
    </row>
    <row r="12" spans="2:8" ht="18" customHeight="1">
      <c r="B12" s="16"/>
      <c r="C12" s="17" t="s">
        <v>5</v>
      </c>
      <c r="D12" s="18">
        <f>ROUND((0.7*G7)/'Introductory Microcycle'!G6,0)*'Introductory Microcycle'!G6</f>
        <v>0</v>
      </c>
      <c r="E12" s="17" t="s">
        <v>5</v>
      </c>
      <c r="F12" s="18">
        <f>ROUND((0.7*G7)/'Introductory Microcycle'!G6,0)*'Introductory Microcycle'!G6</f>
        <v>0</v>
      </c>
      <c r="G12" s="17" t="s">
        <v>6</v>
      </c>
      <c r="H12" s="19">
        <f>ROUND((0.75*G7)/'Introductory Microcycle'!G6,0)*'Introductory Microcycle'!G6</f>
        <v>0</v>
      </c>
    </row>
    <row r="13" spans="2:8" ht="18" customHeight="1">
      <c r="B13" s="16"/>
      <c r="C13" s="17" t="s">
        <v>7</v>
      </c>
      <c r="D13" s="18">
        <f>ROUND((0.75*G7)/'Introductory Microcycle'!G6,0)*'Introductory Microcycle'!G6</f>
        <v>0</v>
      </c>
      <c r="E13" s="17" t="s">
        <v>7</v>
      </c>
      <c r="F13" s="18">
        <f>ROUND((0.75*G7)/'Introductory Microcycle'!G6,0)*'Introductory Microcycle'!G6</f>
        <v>0</v>
      </c>
      <c r="G13" s="17" t="s">
        <v>7</v>
      </c>
      <c r="H13" s="19">
        <f>ROUND((0.8*G7)/'Introductory Microcycle'!G6,0)*'Introductory Microcycle'!G6</f>
        <v>0</v>
      </c>
    </row>
    <row r="14" spans="2:8" ht="18" customHeight="1">
      <c r="B14" s="16"/>
      <c r="C14" s="20" t="s">
        <v>8</v>
      </c>
      <c r="D14" s="21">
        <f>ROUND((0.8*G7)/'Introductory Microcycle'!G6,0)*'Introductory Microcycle'!G6</f>
        <v>0</v>
      </c>
      <c r="E14" s="20" t="s">
        <v>8</v>
      </c>
      <c r="F14" s="21">
        <f>ROUND((0.8*G7)/'Introductory Microcycle'!G6,0)*'Introductory Microcycle'!G6</f>
        <v>0</v>
      </c>
      <c r="G14" s="20" t="s">
        <v>8</v>
      </c>
      <c r="H14" s="22">
        <f>ROUND((0.9*G7)/'Introductory Microcycle'!G6,0)*'Introductory Microcycle'!G6</f>
        <v>0</v>
      </c>
    </row>
    <row r="15" spans="2:8" ht="18" customHeight="1">
      <c r="B15" s="16"/>
      <c r="C15" s="23"/>
      <c r="D15" s="24"/>
      <c r="E15" s="25"/>
      <c r="F15" s="24"/>
      <c r="G15" s="25"/>
      <c r="H15" s="26"/>
    </row>
    <row r="16" spans="2:8" ht="18" customHeight="1">
      <c r="B16" s="27"/>
      <c r="C16" s="82">
        <f>G10+1</f>
        <v>3</v>
      </c>
      <c r="D16" s="82"/>
      <c r="E16" s="82">
        <f>C16+1</f>
        <v>4</v>
      </c>
      <c r="F16" s="82"/>
      <c r="G16" s="83">
        <f>E16+1</f>
        <v>5</v>
      </c>
      <c r="H16" s="83"/>
    </row>
    <row r="17" spans="2:8" ht="18" customHeight="1">
      <c r="B17" s="27"/>
      <c r="C17" s="84" t="s">
        <v>9</v>
      </c>
      <c r="D17" s="84"/>
      <c r="E17" s="85" t="s">
        <v>10</v>
      </c>
      <c r="F17" s="85"/>
      <c r="G17" s="86" t="s">
        <v>9</v>
      </c>
      <c r="H17" s="86"/>
    </row>
    <row r="18" spans="2:8" ht="18" customHeight="1">
      <c r="B18" s="27"/>
      <c r="C18" s="77" t="s">
        <v>3</v>
      </c>
      <c r="D18" s="77"/>
      <c r="E18" s="78" t="s">
        <v>3</v>
      </c>
      <c r="F18" s="78"/>
      <c r="G18" s="79" t="s">
        <v>3</v>
      </c>
      <c r="H18" s="79"/>
    </row>
    <row r="19" spans="2:8" ht="18" customHeight="1">
      <c r="B19" s="27"/>
      <c r="C19" s="81" t="s">
        <v>11</v>
      </c>
      <c r="D19" s="81"/>
      <c r="E19" s="81"/>
      <c r="F19" s="81"/>
      <c r="G19" s="81"/>
      <c r="H19" s="81"/>
    </row>
    <row r="20" spans="2:8" ht="18" customHeight="1">
      <c r="B20" s="27"/>
      <c r="C20" s="81"/>
      <c r="D20" s="81"/>
      <c r="E20" s="81"/>
      <c r="F20" s="81"/>
      <c r="G20" s="81"/>
      <c r="H20" s="81"/>
    </row>
    <row r="21" spans="2:8" ht="18" customHeight="1">
      <c r="B21" s="12"/>
      <c r="C21" s="25"/>
      <c r="D21" s="28"/>
      <c r="E21" s="28"/>
      <c r="F21" s="28"/>
      <c r="G21" s="28"/>
      <c r="H21" s="25"/>
    </row>
    <row r="22" spans="2:9" ht="18" customHeight="1">
      <c r="B22" s="29">
        <v>2</v>
      </c>
      <c r="C22" s="82">
        <f>G16+2</f>
        <v>7</v>
      </c>
      <c r="D22" s="82"/>
      <c r="E22" s="82">
        <f>C22+2</f>
        <v>9</v>
      </c>
      <c r="F22" s="82"/>
      <c r="G22" s="83">
        <f>E22+2</f>
        <v>11</v>
      </c>
      <c r="H22" s="83"/>
      <c r="I22" s="30"/>
    </row>
    <row r="23" spans="2:9" ht="18" customHeight="1">
      <c r="B23" s="16"/>
      <c r="C23" s="31" t="s">
        <v>7</v>
      </c>
      <c r="D23" s="32">
        <f>ROUND((0.85*G7)/'Introductory Microcycle'!G6,0)*'Introductory Microcycle'!G6</f>
        <v>0</v>
      </c>
      <c r="E23" s="20" t="s">
        <v>6</v>
      </c>
      <c r="F23" s="32">
        <f>ROUND((0.85*G7)/'Introductory Microcycle'!G6,0)*'Introductory Microcycle'!G6</f>
        <v>0</v>
      </c>
      <c r="G23" s="20" t="s">
        <v>5</v>
      </c>
      <c r="H23" s="33">
        <f>ROUND((0.85*G7)/'Introductory Microcycle'!G6,0)*'Introductory Microcycle'!G6</f>
        <v>0</v>
      </c>
      <c r="I23" s="30"/>
    </row>
    <row r="24" spans="11:19" ht="18" customHeight="1">
      <c r="K24" s="2"/>
      <c r="L24" s="2"/>
      <c r="M24" s="2"/>
      <c r="N24" s="2"/>
      <c r="O24" s="2"/>
      <c r="P24" s="2"/>
      <c r="Q24" s="2"/>
      <c r="R24" s="2"/>
      <c r="S24" s="2"/>
    </row>
    <row r="25" spans="2:26" ht="18" customHeight="1">
      <c r="B25" s="6"/>
      <c r="C25" s="80" t="s">
        <v>12</v>
      </c>
      <c r="D25" s="80"/>
      <c r="E25" s="80"/>
      <c r="F25" s="80" t="s">
        <v>13</v>
      </c>
      <c r="G25" s="80"/>
      <c r="H25" s="80"/>
      <c r="I25" s="5"/>
      <c r="J25" s="5"/>
      <c r="K25" s="7"/>
      <c r="L25" s="7"/>
      <c r="M25" s="2"/>
      <c r="N25" s="2"/>
      <c r="O25" s="2"/>
      <c r="P25" s="2"/>
      <c r="Q25" s="2"/>
      <c r="R25" s="8"/>
      <c r="S25" s="8"/>
      <c r="T25" s="9"/>
      <c r="X25" s="10"/>
      <c r="Y25" s="10"/>
      <c r="Z25" s="10"/>
    </row>
  </sheetData>
  <sheetProtection sheet="1" objects="1" scenarios="1" selectLockedCells="1"/>
  <mergeCells count="28">
    <mergeCell ref="B2:G2"/>
    <mergeCell ref="C3:F3"/>
    <mergeCell ref="X3:Z3"/>
    <mergeCell ref="C5:H5"/>
    <mergeCell ref="C7:F7"/>
    <mergeCell ref="G7:H7"/>
    <mergeCell ref="K7:M7"/>
    <mergeCell ref="C8:F8"/>
    <mergeCell ref="G8:H8"/>
    <mergeCell ref="K8:M8"/>
    <mergeCell ref="C10:D10"/>
    <mergeCell ref="E10:F10"/>
    <mergeCell ref="G10:H10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25:E25"/>
    <mergeCell ref="F25:H25"/>
    <mergeCell ref="C19:H20"/>
    <mergeCell ref="C22:D22"/>
    <mergeCell ref="E22:F22"/>
    <mergeCell ref="G22:H22"/>
  </mergeCells>
  <dataValidations count="1">
    <dataValidation type="list" allowBlank="1" showErrorMessage="1" sqref="C5:H5">
      <formula1>"Using Pounds - Click to Change,Using Kilograms - Click to Change"</formula1>
      <formula2>0</formula2>
    </dataValidation>
  </dataValidations>
  <hyperlinks>
    <hyperlink ref="C3" r:id="rId1" display="More info at stronglifts.com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3"/>
  <sheetViews>
    <sheetView showGridLines="0" workbookViewId="0" topLeftCell="A1">
      <selection activeCell="C18" sqref="C18:D18"/>
    </sheetView>
  </sheetViews>
  <sheetFormatPr defaultColWidth="9.140625" defaultRowHeight="12.75"/>
  <cols>
    <col min="1" max="1" width="5.7109375" style="1" customWidth="1"/>
    <col min="2" max="2" width="3.8515625" style="1" customWidth="1"/>
    <col min="3" max="21" width="9.28125" style="1" customWidth="1"/>
    <col min="22" max="16384" width="9.140625" style="1" customWidth="1"/>
  </cols>
  <sheetData>
    <row r="1" spans="8:19" ht="1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8" customHeight="1">
      <c r="B2" s="90" t="s">
        <v>14</v>
      </c>
      <c r="C2" s="90"/>
      <c r="D2" s="90"/>
      <c r="E2" s="90"/>
      <c r="F2" s="90"/>
      <c r="G2" s="90"/>
      <c r="H2" s="3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2:26" ht="24" customHeight="1">
      <c r="B3" s="5"/>
      <c r="C3" s="91" t="s">
        <v>42</v>
      </c>
      <c r="D3" s="91"/>
      <c r="E3" s="91"/>
      <c r="F3" s="91"/>
      <c r="G3" s="5"/>
      <c r="H3" s="5"/>
      <c r="I3" s="5"/>
      <c r="J3" s="5"/>
      <c r="K3" s="7"/>
      <c r="L3" s="7"/>
      <c r="M3" s="2"/>
      <c r="N3" s="2"/>
      <c r="O3" s="2"/>
      <c r="P3" s="2"/>
      <c r="Q3" s="2"/>
      <c r="R3" s="8"/>
      <c r="S3" s="8"/>
      <c r="T3" s="9"/>
      <c r="X3" s="89"/>
      <c r="Y3" s="89"/>
      <c r="Z3" s="89"/>
    </row>
    <row r="5" spans="3:13" ht="18" customHeight="1">
      <c r="C5" s="99" t="s">
        <v>15</v>
      </c>
      <c r="D5" s="99"/>
      <c r="E5" s="99"/>
      <c r="F5" s="99"/>
      <c r="G5" s="101">
        <f>'Introductory Microcycle'!G7:H7</f>
        <v>0</v>
      </c>
      <c r="H5" s="101"/>
      <c r="K5" s="89"/>
      <c r="L5" s="89"/>
      <c r="M5" s="89"/>
    </row>
    <row r="6" spans="3:13" ht="18" customHeight="1">
      <c r="C6" s="99" t="s">
        <v>16</v>
      </c>
      <c r="D6" s="99"/>
      <c r="E6" s="99"/>
      <c r="F6" s="99"/>
      <c r="G6" s="100">
        <f>'Introductory Microcycle'!G22:H22+3</f>
        <v>14</v>
      </c>
      <c r="H6" s="100"/>
      <c r="K6" s="89"/>
      <c r="L6" s="89"/>
      <c r="M6" s="89"/>
    </row>
    <row r="7" spans="2:14" ht="18" customHeight="1">
      <c r="B7" s="12"/>
      <c r="C7" s="13"/>
      <c r="D7" s="13"/>
      <c r="E7" s="13"/>
      <c r="F7" s="13"/>
      <c r="G7" s="12"/>
      <c r="H7" s="12"/>
      <c r="I7" s="10"/>
      <c r="J7" s="14"/>
      <c r="K7" s="14"/>
      <c r="L7" s="14"/>
      <c r="M7" s="14"/>
      <c r="N7" s="14"/>
    </row>
    <row r="8" spans="2:10" ht="18" customHeight="1">
      <c r="B8" s="15">
        <v>1</v>
      </c>
      <c r="C8" s="94">
        <f>G6</f>
        <v>14</v>
      </c>
      <c r="D8" s="94"/>
      <c r="E8" s="97">
        <f>C8+2</f>
        <v>16</v>
      </c>
      <c r="F8" s="97"/>
      <c r="G8" s="97">
        <f>E8+2</f>
        <v>18</v>
      </c>
      <c r="H8" s="97"/>
      <c r="I8" s="97">
        <f>G8+1</f>
        <v>19</v>
      </c>
      <c r="J8" s="97"/>
    </row>
    <row r="9" spans="2:10" ht="18" customHeight="1">
      <c r="B9" s="16"/>
      <c r="C9" s="31" t="s">
        <v>17</v>
      </c>
      <c r="D9" s="34">
        <f>ROUND((0.7*G5)/'Introductory Microcycle'!G6,0)*'Introductory Microcycle'!G6</f>
        <v>0</v>
      </c>
      <c r="E9" s="35" t="s">
        <v>18</v>
      </c>
      <c r="F9" s="36">
        <f>ROUND((0.75*G5)/'Introductory Microcycle'!G6,0)*'Introductory Microcycle'!G6</f>
        <v>0</v>
      </c>
      <c r="G9" s="35" t="s">
        <v>19</v>
      </c>
      <c r="H9" s="36">
        <f>ROUND((0.8*G5)/'Introductory Microcycle'!G6,0)*'Introductory Microcycle'!G6</f>
        <v>0</v>
      </c>
      <c r="I9" s="35" t="s">
        <v>20</v>
      </c>
      <c r="J9" s="37">
        <f>ROUND((0.85*G5)/'Introductory Microcycle'!G6,0)*'Introductory Microcycle'!G6</f>
        <v>0</v>
      </c>
    </row>
    <row r="10" spans="2:16" ht="18" customHeight="1">
      <c r="B10" s="12"/>
      <c r="C10" s="38"/>
      <c r="D10" s="38"/>
      <c r="E10" s="39"/>
      <c r="F10" s="39"/>
      <c r="G10" s="38"/>
      <c r="H10" s="38"/>
      <c r="I10" s="40"/>
      <c r="J10" s="41"/>
      <c r="P10" s="42"/>
    </row>
    <row r="11" spans="2:10" ht="18" customHeight="1">
      <c r="B11" s="15">
        <v>2</v>
      </c>
      <c r="C11" s="94">
        <f>C8+7</f>
        <v>21</v>
      </c>
      <c r="D11" s="94"/>
      <c r="E11" s="97">
        <f>C11+2</f>
        <v>23</v>
      </c>
      <c r="F11" s="97"/>
      <c r="G11" s="97">
        <f>E11+2</f>
        <v>25</v>
      </c>
      <c r="H11" s="97"/>
      <c r="I11" s="97">
        <f>G11+1</f>
        <v>26</v>
      </c>
      <c r="J11" s="97"/>
    </row>
    <row r="12" spans="2:10" ht="18" customHeight="1">
      <c r="B12" s="16"/>
      <c r="C12" s="43" t="s">
        <v>17</v>
      </c>
      <c r="D12" s="36">
        <f>ROUND((D9+10)/'Introductory Microcycle'!G6,0)*'Introductory Microcycle'!G6+IF('Introductory Microcycle'!G6=5,10,0)</f>
        <v>20</v>
      </c>
      <c r="E12" s="35" t="s">
        <v>18</v>
      </c>
      <c r="F12" s="36">
        <f>ROUND((F9+10)/'Introductory Microcycle'!G6,0)*'Introductory Microcycle'!G6+IF('Introductory Microcycle'!G6=5,10,0)</f>
        <v>20</v>
      </c>
      <c r="G12" s="35" t="s">
        <v>19</v>
      </c>
      <c r="H12" s="36">
        <f>ROUND((H9+10)/'Introductory Microcycle'!G6,0)*'Introductory Microcycle'!G6+IF('Introductory Microcycle'!G6=5,10,0)</f>
        <v>20</v>
      </c>
      <c r="I12" s="35" t="s">
        <v>20</v>
      </c>
      <c r="J12" s="37">
        <f>ROUND((J9+10)/'Introductory Microcycle'!G6,0)*'Introductory Microcycle'!G6+IF('Introductory Microcycle'!G6=5,10,0)</f>
        <v>20</v>
      </c>
    </row>
    <row r="13" spans="3:10" ht="18" customHeight="1">
      <c r="C13" s="41"/>
      <c r="D13" s="41"/>
      <c r="E13" s="41"/>
      <c r="F13" s="41"/>
      <c r="G13" s="41"/>
      <c r="H13" s="41"/>
      <c r="I13" s="41"/>
      <c r="J13" s="41"/>
    </row>
    <row r="14" spans="2:10" ht="18" customHeight="1">
      <c r="B14" s="15">
        <v>3</v>
      </c>
      <c r="C14" s="94">
        <f>C11+7</f>
        <v>28</v>
      </c>
      <c r="D14" s="94"/>
      <c r="E14" s="97">
        <f>C14+2</f>
        <v>30</v>
      </c>
      <c r="F14" s="97"/>
      <c r="G14" s="97">
        <f>E14+2</f>
        <v>32</v>
      </c>
      <c r="H14" s="97"/>
      <c r="I14" s="98">
        <f>G14+1</f>
        <v>33</v>
      </c>
      <c r="J14" s="98"/>
    </row>
    <row r="15" spans="2:10" ht="18" customHeight="1">
      <c r="B15" s="16"/>
      <c r="C15" s="43" t="s">
        <v>17</v>
      </c>
      <c r="D15" s="36">
        <f>ROUND((D12+5)/'Introductory Microcycle'!G6,0)*'Introductory Microcycle'!G6+IF('Introductory Microcycle'!G6=5,5,0)</f>
        <v>30</v>
      </c>
      <c r="E15" s="35" t="s">
        <v>18</v>
      </c>
      <c r="F15" s="36">
        <f>ROUND((F12+5)/'Introductory Microcycle'!G6,0)*'Introductory Microcycle'!G6+IF('Introductory Microcycle'!G6=5,5,0)</f>
        <v>30</v>
      </c>
      <c r="G15" s="35" t="s">
        <v>19</v>
      </c>
      <c r="H15" s="36">
        <f>ROUND((H12+5)/'Introductory Microcycle'!G6,0)*'Introductory Microcycle'!G6+IF('Introductory Microcycle'!G6=5,5,0)</f>
        <v>30</v>
      </c>
      <c r="I15" s="35" t="s">
        <v>20</v>
      </c>
      <c r="J15" s="44">
        <f>ROUND((J12+5)/'Introductory Microcycle'!G6,0)*'Introductory Microcycle'!G6+IF('Introductory Microcycle'!G6=5,5,0)</f>
        <v>30</v>
      </c>
    </row>
    <row r="16" spans="2:12" ht="18" customHeight="1">
      <c r="B16" s="12"/>
      <c r="C16" s="12"/>
      <c r="D16" s="12"/>
      <c r="E16" s="45"/>
      <c r="F16" s="45"/>
      <c r="G16" s="46"/>
      <c r="H16" s="46"/>
      <c r="I16" s="45"/>
      <c r="J16" s="46"/>
      <c r="L16" s="42"/>
    </row>
    <row r="17" spans="2:10" ht="18" customHeight="1">
      <c r="B17" s="15">
        <v>4</v>
      </c>
      <c r="C17" s="94">
        <f>I14+7</f>
        <v>40</v>
      </c>
      <c r="D17" s="94"/>
      <c r="E17" s="95" t="str">
        <f>CONCATENATE("TEST 1RM - Aim for ",IF('Introductory Microcycle'!G6=5,"25-45lbs","10-20kg")," more weight")</f>
        <v>TEST 1RM - Aim for 25-45lbs more weight</v>
      </c>
      <c r="F17" s="95"/>
      <c r="G17" s="95"/>
      <c r="H17" s="95"/>
      <c r="I17" s="95"/>
      <c r="J17" s="95"/>
    </row>
    <row r="18" spans="2:10" ht="18" customHeight="1">
      <c r="B18" s="16"/>
      <c r="C18" s="96"/>
      <c r="D18" s="96"/>
      <c r="E18" s="95"/>
      <c r="F18" s="95"/>
      <c r="G18" s="95"/>
      <c r="H18" s="95"/>
      <c r="I18" s="95"/>
      <c r="J18" s="95"/>
    </row>
    <row r="19" spans="11:19" ht="18" customHeight="1">
      <c r="K19" s="2"/>
      <c r="L19" s="2"/>
      <c r="M19" s="2"/>
      <c r="N19" s="2"/>
      <c r="O19" s="2"/>
      <c r="P19" s="2"/>
      <c r="Q19" s="2"/>
      <c r="R19" s="2"/>
      <c r="S19" s="2"/>
    </row>
    <row r="20" spans="2:26" ht="18" customHeight="1">
      <c r="B20" s="6"/>
      <c r="C20" s="80" t="s">
        <v>12</v>
      </c>
      <c r="D20" s="80"/>
      <c r="E20" s="80"/>
      <c r="F20" s="80"/>
      <c r="G20" s="80" t="s">
        <v>13</v>
      </c>
      <c r="H20" s="80"/>
      <c r="I20" s="80"/>
      <c r="J20" s="80"/>
      <c r="K20" s="7"/>
      <c r="L20" s="7"/>
      <c r="M20" s="2"/>
      <c r="N20" s="2"/>
      <c r="O20" s="2"/>
      <c r="P20" s="2"/>
      <c r="Q20" s="2"/>
      <c r="R20" s="8"/>
      <c r="S20" s="8"/>
      <c r="T20" s="9"/>
      <c r="X20" s="10"/>
      <c r="Y20" s="10"/>
      <c r="Z20" s="10"/>
    </row>
    <row r="22" ht="12">
      <c r="L22" s="42"/>
    </row>
    <row r="23" ht="12">
      <c r="F23" s="42"/>
    </row>
    <row r="25" ht="12">
      <c r="C25" s="42"/>
    </row>
    <row r="28" ht="12">
      <c r="L28" s="42"/>
    </row>
    <row r="29" ht="12">
      <c r="F29" s="42"/>
    </row>
    <row r="31" ht="12">
      <c r="C31" s="42"/>
    </row>
    <row r="34" ht="12">
      <c r="L34" s="42"/>
    </row>
    <row r="35" ht="12">
      <c r="F35" s="42"/>
    </row>
    <row r="37" ht="12">
      <c r="C37" s="42"/>
    </row>
    <row r="41" ht="12">
      <c r="F41" s="42"/>
    </row>
    <row r="43" ht="12">
      <c r="C43" s="42"/>
    </row>
  </sheetData>
  <sheetProtection sheet="1" objects="1" scenarios="1" selectLockedCells="1"/>
  <mergeCells count="26">
    <mergeCell ref="B2:G2"/>
    <mergeCell ref="C3:F3"/>
    <mergeCell ref="X3:Z3"/>
    <mergeCell ref="C5:F5"/>
    <mergeCell ref="G5:H5"/>
    <mergeCell ref="K5:M5"/>
    <mergeCell ref="E14:F14"/>
    <mergeCell ref="G14:H14"/>
    <mergeCell ref="I14:J14"/>
    <mergeCell ref="C6:F6"/>
    <mergeCell ref="G6:H6"/>
    <mergeCell ref="K6:M6"/>
    <mergeCell ref="C8:D8"/>
    <mergeCell ref="E8:F8"/>
    <mergeCell ref="G8:H8"/>
    <mergeCell ref="I8:J8"/>
    <mergeCell ref="C17:D17"/>
    <mergeCell ref="E17:J18"/>
    <mergeCell ref="C18:D18"/>
    <mergeCell ref="C20:F20"/>
    <mergeCell ref="G20:J20"/>
    <mergeCell ref="C11:D11"/>
    <mergeCell ref="E11:F11"/>
    <mergeCell ref="G11:H11"/>
    <mergeCell ref="I11:J11"/>
    <mergeCell ref="C14:D14"/>
  </mergeCells>
  <hyperlinks>
    <hyperlink ref="C3" r:id="rId1" display="More info at stronglifts.com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showGridLines="0" workbookViewId="0" topLeftCell="A1">
      <selection activeCell="G8" sqref="G8:H8"/>
    </sheetView>
  </sheetViews>
  <sheetFormatPr defaultColWidth="9.140625" defaultRowHeight="12.75"/>
  <cols>
    <col min="1" max="1" width="5.7109375" style="1" customWidth="1"/>
    <col min="2" max="2" width="3.8515625" style="1" customWidth="1"/>
    <col min="3" max="17" width="9.28125" style="1" customWidth="1"/>
    <col min="18" max="16384" width="9.140625" style="1" customWidth="1"/>
  </cols>
  <sheetData>
    <row r="1" spans="8:19" ht="1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8" customHeight="1">
      <c r="B2" s="90" t="s">
        <v>21</v>
      </c>
      <c r="C2" s="90"/>
      <c r="D2" s="90"/>
      <c r="E2" s="90"/>
      <c r="F2" s="90"/>
      <c r="G2" s="90"/>
      <c r="H2" s="3"/>
      <c r="I2" s="4"/>
      <c r="J2" s="4"/>
      <c r="K2" s="4"/>
      <c r="L2" s="4"/>
      <c r="M2" s="4"/>
      <c r="N2" s="4"/>
      <c r="O2" s="2"/>
      <c r="P2" s="2"/>
      <c r="Q2" s="2"/>
      <c r="R2" s="2"/>
      <c r="S2" s="2"/>
    </row>
    <row r="3" spans="2:26" ht="24" customHeight="1">
      <c r="B3" s="5"/>
      <c r="C3" s="91" t="s">
        <v>42</v>
      </c>
      <c r="D3" s="91"/>
      <c r="E3" s="91"/>
      <c r="F3" s="91"/>
      <c r="G3" s="5"/>
      <c r="H3" s="5"/>
      <c r="I3" s="5"/>
      <c r="J3" s="5"/>
      <c r="K3" s="7"/>
      <c r="L3" s="7"/>
      <c r="M3" s="2"/>
      <c r="N3" s="2"/>
      <c r="O3" s="2"/>
      <c r="P3" s="2"/>
      <c r="Q3" s="2"/>
      <c r="R3" s="8"/>
      <c r="S3" s="8"/>
      <c r="T3" s="9"/>
      <c r="X3" s="89"/>
      <c r="Y3" s="89"/>
      <c r="Z3" s="89"/>
    </row>
    <row r="5" spans="3:19" ht="18" customHeight="1">
      <c r="C5" s="99" t="s">
        <v>50</v>
      </c>
      <c r="D5" s="99"/>
      <c r="E5" s="99"/>
      <c r="F5" s="99"/>
      <c r="G5" s="106">
        <f>'Base Mesocycle'!C18</f>
        <v>0</v>
      </c>
      <c r="H5" s="106"/>
      <c r="K5" s="47"/>
      <c r="L5" s="47"/>
      <c r="M5" s="47"/>
      <c r="N5" s="2"/>
      <c r="O5" s="2"/>
      <c r="P5" s="2"/>
      <c r="Q5" s="2"/>
      <c r="R5" s="2"/>
      <c r="S5" s="2"/>
    </row>
    <row r="6" spans="3:19" ht="18" customHeight="1">
      <c r="C6" s="87" t="s">
        <v>22</v>
      </c>
      <c r="D6" s="87"/>
      <c r="E6" s="87"/>
      <c r="F6" s="87"/>
      <c r="G6" s="92"/>
      <c r="H6" s="92"/>
      <c r="K6" s="47"/>
      <c r="L6" s="47"/>
      <c r="M6" s="47"/>
      <c r="N6" s="2"/>
      <c r="O6" s="2"/>
      <c r="P6" s="2"/>
      <c r="Q6" s="2"/>
      <c r="R6" s="2"/>
      <c r="S6" s="2"/>
    </row>
    <row r="7" spans="3:19" ht="18" customHeight="1">
      <c r="C7" s="87" t="s">
        <v>23</v>
      </c>
      <c r="D7" s="87"/>
      <c r="E7" s="87"/>
      <c r="F7" s="87"/>
      <c r="G7" s="92"/>
      <c r="H7" s="92"/>
      <c r="I7" s="48"/>
      <c r="K7" s="47"/>
      <c r="L7" s="47"/>
      <c r="M7" s="47"/>
      <c r="N7" s="2"/>
      <c r="O7" s="2"/>
      <c r="P7" s="2"/>
      <c r="Q7" s="2"/>
      <c r="R7" s="2"/>
      <c r="S7" s="2"/>
    </row>
    <row r="8" spans="3:19" ht="18" customHeight="1">
      <c r="C8" s="99" t="s">
        <v>16</v>
      </c>
      <c r="D8" s="99"/>
      <c r="E8" s="99"/>
      <c r="F8" s="99"/>
      <c r="G8" s="100">
        <f>'Base Mesocycle'!C17+2</f>
        <v>42</v>
      </c>
      <c r="H8" s="100"/>
      <c r="K8" s="2"/>
      <c r="L8" s="2"/>
      <c r="M8" s="2"/>
      <c r="N8" s="2"/>
      <c r="O8" s="2"/>
      <c r="P8" s="2"/>
      <c r="Q8" s="2"/>
      <c r="R8" s="2"/>
      <c r="S8" s="2"/>
    </row>
    <row r="9" spans="3:19" ht="18" customHeight="1">
      <c r="C9" s="8"/>
      <c r="D9" s="8"/>
      <c r="E9" s="8"/>
      <c r="F9" s="8"/>
      <c r="G9" s="49"/>
      <c r="H9" s="49"/>
      <c r="K9" s="2"/>
      <c r="L9" s="2"/>
      <c r="M9" s="2"/>
      <c r="N9" s="2"/>
      <c r="O9" s="2"/>
      <c r="P9" s="2"/>
      <c r="Q9" s="2"/>
      <c r="R9" s="2"/>
      <c r="S9" s="2"/>
    </row>
    <row r="10" spans="1:9" ht="18" customHeight="1">
      <c r="A10" s="50"/>
      <c r="B10" s="107" t="s">
        <v>24</v>
      </c>
      <c r="C10" s="107"/>
      <c r="D10" s="107"/>
      <c r="E10" s="107"/>
      <c r="F10" s="107"/>
      <c r="G10" s="107"/>
      <c r="H10" s="107"/>
      <c r="I10" s="107"/>
    </row>
    <row r="11" ht="12.75" customHeight="1">
      <c r="A11" s="51"/>
    </row>
    <row r="12" spans="1:9" ht="18" customHeight="1">
      <c r="A12" s="51"/>
      <c r="B12" s="104" t="s">
        <v>49</v>
      </c>
      <c r="C12" s="104"/>
      <c r="D12" s="104"/>
      <c r="E12" s="104"/>
      <c r="F12" s="104"/>
      <c r="G12" s="104"/>
      <c r="H12" s="104"/>
      <c r="I12" s="104"/>
    </row>
    <row r="13" spans="1:9" ht="18" customHeight="1">
      <c r="A13" s="51"/>
      <c r="B13" s="104" t="s">
        <v>25</v>
      </c>
      <c r="C13" s="104"/>
      <c r="D13" s="104"/>
      <c r="E13" s="104"/>
      <c r="F13" s="104"/>
      <c r="G13" s="104"/>
      <c r="H13" s="104"/>
      <c r="I13" s="104"/>
    </row>
    <row r="14" ht="18" customHeight="1">
      <c r="A14" s="51"/>
    </row>
    <row r="15" spans="2:19" ht="18" customHeight="1">
      <c r="B15" s="15">
        <v>1</v>
      </c>
      <c r="C15" s="94">
        <f>G8</f>
        <v>42</v>
      </c>
      <c r="D15" s="94"/>
      <c r="E15" s="97">
        <f>C15+2</f>
        <v>44</v>
      </c>
      <c r="F15" s="97"/>
      <c r="G15" s="98">
        <f>E15+2</f>
        <v>46</v>
      </c>
      <c r="H15" s="98"/>
      <c r="K15" s="2"/>
      <c r="L15" s="2"/>
      <c r="M15" s="2"/>
      <c r="N15" s="2"/>
      <c r="O15" s="2"/>
      <c r="P15" s="2"/>
      <c r="Q15" s="2"/>
      <c r="R15" s="2"/>
      <c r="S15" s="2"/>
    </row>
    <row r="16" spans="2:19" ht="18" customHeight="1">
      <c r="B16" s="52"/>
      <c r="C16" s="102" t="s">
        <v>26</v>
      </c>
      <c r="D16" s="102"/>
      <c r="E16" s="105" t="s">
        <v>27</v>
      </c>
      <c r="F16" s="105"/>
      <c r="G16" s="86" t="s">
        <v>28</v>
      </c>
      <c r="H16" s="86"/>
      <c r="K16" s="2"/>
      <c r="L16" s="2"/>
      <c r="M16" s="2"/>
      <c r="N16" s="2"/>
      <c r="O16" s="2"/>
      <c r="P16" s="2"/>
      <c r="Q16" s="2"/>
      <c r="R16" s="2"/>
      <c r="S16" s="2"/>
    </row>
    <row r="17" spans="2:19" ht="18" customHeight="1">
      <c r="B17" s="16"/>
      <c r="C17" s="43" t="s">
        <v>8</v>
      </c>
      <c r="D17" s="36">
        <f>ROUND((G5+IF('Introductory Microcycle'!G6=5,10,5))/'Introductory Microcycle'!G6,0)*'Introductory Microcycle'!G6</f>
        <v>10</v>
      </c>
      <c r="E17" s="35" t="s">
        <v>29</v>
      </c>
      <c r="F17" s="36">
        <f>ROUND((G6*0.6)/'Introductory Microcycle'!G6,0)*'Introductory Microcycle'!G6</f>
        <v>0</v>
      </c>
      <c r="G17" s="35" t="s">
        <v>30</v>
      </c>
      <c r="H17" s="37">
        <f>ROUND((G7*0.7)/'Introductory Microcycle'!G6,0)*'Introductory Microcycle'!G6</f>
        <v>0</v>
      </c>
      <c r="K17" s="2"/>
      <c r="L17" s="2"/>
      <c r="M17" s="2"/>
      <c r="N17" s="2"/>
      <c r="O17" s="2"/>
      <c r="P17" s="2"/>
      <c r="Q17" s="2"/>
      <c r="R17" s="2"/>
      <c r="S17" s="2"/>
    </row>
    <row r="18" spans="2:19" ht="18" customHeight="1">
      <c r="B18" s="12"/>
      <c r="C18" s="38"/>
      <c r="D18" s="38"/>
      <c r="E18" s="39"/>
      <c r="F18" s="39"/>
      <c r="G18" s="40"/>
      <c r="H18" s="41"/>
      <c r="K18" s="2"/>
      <c r="L18" s="2"/>
      <c r="M18" s="2"/>
      <c r="N18" s="2"/>
      <c r="O18" s="2"/>
      <c r="P18" s="2"/>
      <c r="Q18" s="2"/>
      <c r="R18" s="2"/>
      <c r="S18" s="2"/>
    </row>
    <row r="19" spans="2:19" ht="18" customHeight="1">
      <c r="B19" s="15">
        <v>2</v>
      </c>
      <c r="C19" s="94">
        <f>C15+7</f>
        <v>49</v>
      </c>
      <c r="D19" s="94"/>
      <c r="E19" s="97">
        <f>C19+2</f>
        <v>51</v>
      </c>
      <c r="F19" s="97"/>
      <c r="G19" s="98">
        <f>E19+2</f>
        <v>53</v>
      </c>
      <c r="H19" s="98"/>
      <c r="K19" s="2"/>
      <c r="L19" s="2"/>
      <c r="M19" s="2"/>
      <c r="N19" s="2"/>
      <c r="O19" s="2"/>
      <c r="P19" s="2"/>
      <c r="Q19" s="2"/>
      <c r="R19" s="2"/>
      <c r="S19" s="2"/>
    </row>
    <row r="20" spans="2:19" ht="18" customHeight="1">
      <c r="B20" s="52"/>
      <c r="C20" s="102" t="s">
        <v>26</v>
      </c>
      <c r="D20" s="102"/>
      <c r="E20" s="103" t="s">
        <v>27</v>
      </c>
      <c r="F20" s="103"/>
      <c r="G20" s="86" t="s">
        <v>28</v>
      </c>
      <c r="H20" s="86"/>
      <c r="K20" s="2"/>
      <c r="L20" s="2"/>
      <c r="M20" s="2"/>
      <c r="N20" s="2"/>
      <c r="O20" s="2"/>
      <c r="P20" s="2"/>
      <c r="Q20" s="2"/>
      <c r="R20" s="2"/>
      <c r="S20" s="2"/>
    </row>
    <row r="21" spans="2:19" ht="18" customHeight="1">
      <c r="B21" s="16"/>
      <c r="C21" s="43" t="s">
        <v>8</v>
      </c>
      <c r="D21" s="53">
        <f>ROUND((G5+IF('Introductory Microcycle'!G6=5,20,10))/'Introductory Microcycle'!G6,0)*'Introductory Microcycle'!G6</f>
        <v>20</v>
      </c>
      <c r="E21" s="35" t="s">
        <v>29</v>
      </c>
      <c r="F21" s="36">
        <f>ROUND((G6*0.6)/'Introductory Microcycle'!G6,0)*'Introductory Microcycle'!G6</f>
        <v>0</v>
      </c>
      <c r="G21" s="35" t="s">
        <v>30</v>
      </c>
      <c r="H21" s="37">
        <f>ROUND((G7*0.75)/'Introductory Microcycle'!G6,0)*'Introductory Microcycle'!G6</f>
        <v>0</v>
      </c>
      <c r="K21" s="2"/>
      <c r="L21" s="2"/>
      <c r="M21" s="2"/>
      <c r="N21" s="2"/>
      <c r="O21" s="2"/>
      <c r="P21" s="2"/>
      <c r="Q21" s="2"/>
      <c r="R21" s="2"/>
      <c r="S21" s="2"/>
    </row>
    <row r="22" spans="11:19" ht="18" customHeight="1">
      <c r="K22" s="2"/>
      <c r="L22" s="2"/>
      <c r="M22" s="2"/>
      <c r="N22" s="2"/>
      <c r="O22" s="2"/>
      <c r="P22" s="2"/>
      <c r="Q22" s="2"/>
      <c r="R22" s="2"/>
      <c r="S22" s="2"/>
    </row>
    <row r="23" spans="2:26" ht="18" customHeight="1">
      <c r="B23" s="6"/>
      <c r="C23" s="80" t="s">
        <v>12</v>
      </c>
      <c r="D23" s="80"/>
      <c r="E23" s="80"/>
      <c r="F23" s="80" t="s">
        <v>13</v>
      </c>
      <c r="G23" s="80"/>
      <c r="H23" s="80"/>
      <c r="I23" s="5"/>
      <c r="J23" s="5"/>
      <c r="K23" s="7"/>
      <c r="L23" s="7"/>
      <c r="M23" s="2"/>
      <c r="N23" s="2"/>
      <c r="O23" s="2"/>
      <c r="P23" s="2"/>
      <c r="Q23" s="2"/>
      <c r="R23" s="8"/>
      <c r="S23" s="8"/>
      <c r="T23" s="9"/>
      <c r="X23" s="10"/>
      <c r="Y23" s="10"/>
      <c r="Z23" s="10"/>
    </row>
    <row r="24" spans="11:19" ht="12">
      <c r="K24" s="2"/>
      <c r="L24" s="2"/>
      <c r="M24" s="2"/>
      <c r="N24" s="2"/>
      <c r="O24" s="2"/>
      <c r="P24" s="2"/>
      <c r="Q24" s="2"/>
      <c r="R24" s="2"/>
      <c r="S24" s="2"/>
    </row>
  </sheetData>
  <sheetProtection selectLockedCells="1"/>
  <mergeCells count="28">
    <mergeCell ref="C8:F8"/>
    <mergeCell ref="G8:H8"/>
    <mergeCell ref="B10:I10"/>
    <mergeCell ref="B12:I12"/>
    <mergeCell ref="B2:G2"/>
    <mergeCell ref="C3:F3"/>
    <mergeCell ref="X3:Z3"/>
    <mergeCell ref="C5:F5"/>
    <mergeCell ref="G5:H5"/>
    <mergeCell ref="C6:F6"/>
    <mergeCell ref="G6:H6"/>
    <mergeCell ref="C7:F7"/>
    <mergeCell ref="G7:H7"/>
    <mergeCell ref="B13:I13"/>
    <mergeCell ref="C15:D15"/>
    <mergeCell ref="E15:F15"/>
    <mergeCell ref="G15:H15"/>
    <mergeCell ref="C16:D16"/>
    <mergeCell ref="E16:F16"/>
    <mergeCell ref="G16:H16"/>
    <mergeCell ref="C23:E23"/>
    <mergeCell ref="F23:H23"/>
    <mergeCell ref="C19:D19"/>
    <mergeCell ref="E19:F19"/>
    <mergeCell ref="G19:H19"/>
    <mergeCell ref="C20:D20"/>
    <mergeCell ref="E20:F20"/>
    <mergeCell ref="G20:H20"/>
  </mergeCells>
  <hyperlinks>
    <hyperlink ref="C3" r:id="rId1" display="More info at stronglifts.com"/>
    <hyperlink ref="B12:I12" r:id="rId2" display="Squat Negative:"/>
    <hyperlink ref="B13:I13" r:id="rId3" display="Slowly &amp; controlled. There's no upward motion. Use this guide for the safety pins.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40"/>
  <sheetViews>
    <sheetView showGridLines="0" tabSelected="1" workbookViewId="0" topLeftCell="A8">
      <selection activeCell="C38" sqref="C38:D38"/>
    </sheetView>
  </sheetViews>
  <sheetFormatPr defaultColWidth="9.140625" defaultRowHeight="12.75"/>
  <cols>
    <col min="1" max="1" width="5.7109375" style="1" customWidth="1"/>
    <col min="2" max="2" width="3.8515625" style="1" customWidth="1"/>
    <col min="3" max="20" width="9.28125" style="1" customWidth="1"/>
    <col min="21" max="16384" width="9.140625" style="1" customWidth="1"/>
  </cols>
  <sheetData>
    <row r="1" spans="18:27" ht="12">
      <c r="R1" s="111"/>
      <c r="S1" s="111"/>
      <c r="T1" s="111"/>
      <c r="X1" s="30"/>
      <c r="Y1" s="51"/>
      <c r="AA1" s="30"/>
    </row>
    <row r="2" spans="2:27" ht="18" customHeight="1">
      <c r="B2" s="90" t="s">
        <v>31</v>
      </c>
      <c r="C2" s="90"/>
      <c r="D2" s="90"/>
      <c r="E2" s="90"/>
      <c r="F2" s="90"/>
      <c r="G2" s="90"/>
      <c r="Z2" s="30"/>
      <c r="AA2" s="30"/>
    </row>
    <row r="3" spans="2:26" ht="24" customHeight="1">
      <c r="B3" s="5"/>
      <c r="C3" s="91" t="s">
        <v>42</v>
      </c>
      <c r="D3" s="91"/>
      <c r="E3" s="91"/>
      <c r="F3" s="91"/>
      <c r="G3" s="5"/>
      <c r="H3" s="5"/>
      <c r="I3" s="5"/>
      <c r="J3" s="5"/>
      <c r="K3" s="7"/>
      <c r="L3" s="7"/>
      <c r="M3" s="2"/>
      <c r="N3" s="2"/>
      <c r="O3" s="2"/>
      <c r="P3" s="2"/>
      <c r="Q3" s="2"/>
      <c r="R3" s="8"/>
      <c r="S3" s="8"/>
      <c r="T3" s="9"/>
      <c r="X3" s="89"/>
      <c r="Y3" s="89"/>
      <c r="Z3" s="89"/>
    </row>
    <row r="5" spans="3:26" ht="18" customHeight="1">
      <c r="C5" s="99" t="s">
        <v>50</v>
      </c>
      <c r="D5" s="99"/>
      <c r="E5" s="99"/>
      <c r="F5" s="99"/>
      <c r="G5" s="113">
        <f>'Base Mesocycle'!C18</f>
        <v>0</v>
      </c>
      <c r="H5" s="113"/>
      <c r="R5" s="55"/>
      <c r="U5" s="56"/>
      <c r="X5" s="89"/>
      <c r="Y5" s="89"/>
      <c r="Z5" s="89"/>
    </row>
    <row r="6" spans="3:10" ht="18" customHeight="1">
      <c r="C6" s="99" t="s">
        <v>16</v>
      </c>
      <c r="D6" s="99"/>
      <c r="E6" s="99"/>
      <c r="F6" s="99"/>
      <c r="G6" s="112">
        <f>Switching!G19+2</f>
        <v>55</v>
      </c>
      <c r="H6" s="112"/>
      <c r="J6" s="57"/>
    </row>
    <row r="7" spans="3:16" ht="18" customHeight="1">
      <c r="C7" s="13"/>
      <c r="D7" s="13"/>
      <c r="E7" s="13"/>
      <c r="F7" s="13"/>
      <c r="G7" s="13"/>
      <c r="H7" s="13"/>
      <c r="J7" s="14"/>
      <c r="K7" s="10"/>
      <c r="L7" s="14"/>
      <c r="M7" s="14"/>
      <c r="N7" s="14"/>
      <c r="O7" s="14"/>
      <c r="P7" s="14"/>
    </row>
    <row r="8" spans="2:9" ht="18" customHeight="1">
      <c r="B8" s="58">
        <v>1</v>
      </c>
      <c r="C8" s="82">
        <f>G6</f>
        <v>55</v>
      </c>
      <c r="D8" s="82"/>
      <c r="E8" s="82">
        <f>C8+2</f>
        <v>57</v>
      </c>
      <c r="F8" s="82"/>
      <c r="G8" s="83">
        <f>E8+3</f>
        <v>60</v>
      </c>
      <c r="H8" s="83"/>
      <c r="I8" s="41"/>
    </row>
    <row r="9" spans="2:9" ht="18" customHeight="1">
      <c r="B9" s="59"/>
      <c r="C9" s="60" t="s">
        <v>6</v>
      </c>
      <c r="D9" s="61">
        <f>ROUND((0.65*G5)/'Introductory Microcycle'!G6,0)*'Introductory Microcycle'!G6</f>
        <v>0</v>
      </c>
      <c r="E9" s="62" t="s">
        <v>6</v>
      </c>
      <c r="F9" s="63">
        <f>ROUND((0.6*G5)/'Introductory Microcycle'!G6,0)*'Introductory Microcycle'!G6</f>
        <v>0</v>
      </c>
      <c r="G9" s="62" t="s">
        <v>32</v>
      </c>
      <c r="H9" s="64">
        <f>ROUND((0.65*G5)/'Introductory Microcycle'!G6,0)*'Introductory Microcycle'!G6</f>
        <v>0</v>
      </c>
      <c r="I9" s="41"/>
    </row>
    <row r="10" spans="2:9" ht="18" customHeight="1">
      <c r="B10" s="59"/>
      <c r="C10" s="60" t="s">
        <v>32</v>
      </c>
      <c r="D10" s="61">
        <f>ROUND((0.75*G5)/'Introductory Microcycle'!G6,0)*'Introductory Microcycle'!G6</f>
        <v>0</v>
      </c>
      <c r="E10" s="62" t="s">
        <v>6</v>
      </c>
      <c r="F10" s="63">
        <f>ROUND((0.7*G5)/'Introductory Microcycle'!G6,0)*'Introductory Microcycle'!G6</f>
        <v>0</v>
      </c>
      <c r="G10" s="62" t="s">
        <v>32</v>
      </c>
      <c r="H10" s="64">
        <f>ROUND((0.7*G5)/'Introductory Microcycle'!G6,0)*'Introductory Microcycle'!G6</f>
        <v>0</v>
      </c>
      <c r="I10" s="41"/>
    </row>
    <row r="11" spans="2:9" ht="18" customHeight="1">
      <c r="B11" s="59"/>
      <c r="C11" s="60" t="s">
        <v>33</v>
      </c>
      <c r="D11" s="61">
        <f>ROUND((0.85*G5)/'Introductory Microcycle'!G6,0)*'Introductory Microcycle'!G6</f>
        <v>0</v>
      </c>
      <c r="E11" s="62" t="s">
        <v>32</v>
      </c>
      <c r="F11" s="63">
        <f>ROUND((0.8*G5)/'Introductory Microcycle'!G6,0)*'Introductory Microcycle'!G6</f>
        <v>0</v>
      </c>
      <c r="G11" s="62" t="s">
        <v>34</v>
      </c>
      <c r="H11" s="64">
        <f>ROUND((0.8*G5)/'Introductory Microcycle'!G6,0)*'Introductory Microcycle'!G6</f>
        <v>0</v>
      </c>
      <c r="I11" s="41"/>
    </row>
    <row r="12" spans="2:9" ht="18" customHeight="1">
      <c r="B12" s="59"/>
      <c r="C12" s="60" t="s">
        <v>5</v>
      </c>
      <c r="D12" s="61">
        <f>ROUND((0.85*G5)/'Introductory Microcycle'!G6,0)*'Introductory Microcycle'!G6</f>
        <v>0</v>
      </c>
      <c r="E12" s="62" t="s">
        <v>6</v>
      </c>
      <c r="F12" s="63">
        <f>ROUND((0.9*G5)/'Introductory Microcycle'!G6,0)*'Introductory Microcycle'!G6</f>
        <v>0</v>
      </c>
      <c r="G12" s="65"/>
      <c r="H12" s="66"/>
      <c r="I12" s="41"/>
    </row>
    <row r="13" spans="2:9" ht="18" customHeight="1">
      <c r="B13" s="59"/>
      <c r="C13" s="67"/>
      <c r="D13" s="68"/>
      <c r="E13" s="31" t="s">
        <v>35</v>
      </c>
      <c r="F13" s="34">
        <f>ROUND((0.85*G5)/'Introductory Microcycle'!G6,0)*'Introductory Microcycle'!G6</f>
        <v>0</v>
      </c>
      <c r="G13" s="38"/>
      <c r="H13" s="69"/>
      <c r="I13" s="41"/>
    </row>
    <row r="14" spans="2:9" ht="18" customHeight="1">
      <c r="B14" s="38"/>
      <c r="C14" s="38"/>
      <c r="D14" s="38"/>
      <c r="E14" s="38"/>
      <c r="F14" s="38"/>
      <c r="G14" s="38"/>
      <c r="H14" s="38"/>
      <c r="I14" s="41"/>
    </row>
    <row r="15" spans="2:9" ht="18" customHeight="1">
      <c r="B15" s="58">
        <v>2</v>
      </c>
      <c r="C15" s="82">
        <f>C8+7</f>
        <v>62</v>
      </c>
      <c r="D15" s="82"/>
      <c r="E15" s="82">
        <f>C15+2</f>
        <v>64</v>
      </c>
      <c r="F15" s="82"/>
      <c r="G15" s="83">
        <f>E15+3</f>
        <v>67</v>
      </c>
      <c r="H15" s="83"/>
      <c r="I15" s="41"/>
    </row>
    <row r="16" spans="2:9" ht="18" customHeight="1">
      <c r="B16" s="59"/>
      <c r="C16" s="62" t="s">
        <v>32</v>
      </c>
      <c r="D16" s="63">
        <f>ROUND((0.6*G5)/'Introductory Microcycle'!G6,0)*'Introductory Microcycle'!G6</f>
        <v>0</v>
      </c>
      <c r="E16" s="62" t="s">
        <v>6</v>
      </c>
      <c r="F16" s="63">
        <f>ROUND((0.65*G5)/'Introductory Microcycle'!G6,0)*'Introductory Microcycle'!G6</f>
        <v>0</v>
      </c>
      <c r="G16" s="62" t="s">
        <v>6</v>
      </c>
      <c r="H16" s="64">
        <f>ROUND((0.65*G5)/'Introductory Microcycle'!G6,0)*'Introductory Microcycle'!G6</f>
        <v>0</v>
      </c>
      <c r="I16" s="41"/>
    </row>
    <row r="17" spans="2:9" ht="18" customHeight="1">
      <c r="B17" s="59"/>
      <c r="C17" s="62" t="s">
        <v>32</v>
      </c>
      <c r="D17" s="63">
        <f>ROUND((0.7*G5)/'Introductory Microcycle'!G6,0)*'Introductory Microcycle'!G6</f>
        <v>0</v>
      </c>
      <c r="E17" s="62" t="s">
        <v>6</v>
      </c>
      <c r="F17" s="63">
        <f>ROUND((0.75*G5)/'Introductory Microcycle'!G6,0)*'Introductory Microcycle'!G6</f>
        <v>0</v>
      </c>
      <c r="G17" s="62" t="s">
        <v>6</v>
      </c>
      <c r="H17" s="64">
        <f>ROUND((0.75*G5)/'Introductory Microcycle'!G6,0)*'Introductory Microcycle'!G6</f>
        <v>0</v>
      </c>
      <c r="I17" s="41"/>
    </row>
    <row r="18" spans="2:9" ht="18" customHeight="1">
      <c r="B18" s="59"/>
      <c r="C18" s="62" t="s">
        <v>32</v>
      </c>
      <c r="D18" s="63">
        <f>ROUND((0.8*G5)/'Introductory Microcycle'!G6,0)*'Introductory Microcycle'!G6</f>
        <v>0</v>
      </c>
      <c r="E18" s="62" t="s">
        <v>6</v>
      </c>
      <c r="F18" s="63">
        <f>ROUND((0.85*G5)/'Introductory Microcycle'!G6,0)*'Introductory Microcycle'!G6</f>
        <v>0</v>
      </c>
      <c r="G18" s="62" t="s">
        <v>32</v>
      </c>
      <c r="H18" s="64">
        <f>ROUND((0.85*G5)/'Introductory Microcycle'!G6,0)*'Introductory Microcycle'!G6</f>
        <v>0</v>
      </c>
      <c r="I18" s="41"/>
    </row>
    <row r="19" spans="2:9" ht="18" customHeight="1">
      <c r="B19" s="59"/>
      <c r="C19" s="62" t="s">
        <v>6</v>
      </c>
      <c r="D19" s="63">
        <f>ROUND((0.9*G5)/'Introductory Microcycle'!G6,0)*'Introductory Microcycle'!G6</f>
        <v>0</v>
      </c>
      <c r="E19" s="62" t="s">
        <v>36</v>
      </c>
      <c r="F19" s="63">
        <f>ROUND((0.9*G5)/'Introductory Microcycle'!G6,0)*'Introductory Microcycle'!G6</f>
        <v>0</v>
      </c>
      <c r="G19" s="62" t="s">
        <v>4</v>
      </c>
      <c r="H19" s="64">
        <f>ROUND((0.9*G5)/'Introductory Microcycle'!G6,0)*'Introductory Microcycle'!G6</f>
        <v>0</v>
      </c>
      <c r="I19" s="41"/>
    </row>
    <row r="20" spans="2:9" ht="18" customHeight="1">
      <c r="B20" s="59"/>
      <c r="C20" s="43" t="s">
        <v>37</v>
      </c>
      <c r="D20" s="34">
        <f>ROUND((0.9*G5)/'Introductory Microcycle'!G6,0)*'Introductory Microcycle'!G6</f>
        <v>0</v>
      </c>
      <c r="E20" s="31" t="s">
        <v>6</v>
      </c>
      <c r="F20" s="34">
        <f>ROUND((0.95*G5)/'Introductory Microcycle'!G6,0)*'Introductory Microcycle'!G6</f>
        <v>0</v>
      </c>
      <c r="G20" s="70"/>
      <c r="H20" s="71"/>
      <c r="I20" s="41"/>
    </row>
    <row r="21" spans="2:9" ht="18" customHeight="1">
      <c r="B21" s="38"/>
      <c r="C21" s="38"/>
      <c r="D21" s="38"/>
      <c r="E21" s="38"/>
      <c r="F21" s="38"/>
      <c r="G21" s="38"/>
      <c r="H21" s="38"/>
      <c r="I21" s="41"/>
    </row>
    <row r="22" spans="2:9" ht="18" customHeight="1">
      <c r="B22" s="58">
        <v>3</v>
      </c>
      <c r="C22" s="82">
        <f>C15+7</f>
        <v>69</v>
      </c>
      <c r="D22" s="82"/>
      <c r="E22" s="82">
        <f>C22+2</f>
        <v>71</v>
      </c>
      <c r="F22" s="82"/>
      <c r="G22" s="83">
        <f>E22+3</f>
        <v>74</v>
      </c>
      <c r="H22" s="83"/>
      <c r="I22" s="41"/>
    </row>
    <row r="23" spans="2:9" ht="18" customHeight="1">
      <c r="B23" s="59"/>
      <c r="C23" s="62" t="s">
        <v>6</v>
      </c>
      <c r="D23" s="63">
        <f>ROUND((0.6*G5)/'Introductory Microcycle'!G6,0)*'Introductory Microcycle'!G6</f>
        <v>0</v>
      </c>
      <c r="E23" s="62" t="s">
        <v>6</v>
      </c>
      <c r="F23" s="63">
        <f>ROUND((0.6*G5)/'Introductory Microcycle'!G6,0)*'Introductory Microcycle'!G6</f>
        <v>0</v>
      </c>
      <c r="G23" s="62" t="s">
        <v>6</v>
      </c>
      <c r="H23" s="64">
        <f>ROUND((0.65*G5)/'Introductory Microcycle'!G6,0)*'Introductory Microcycle'!G6</f>
        <v>0</v>
      </c>
      <c r="I23" s="41"/>
    </row>
    <row r="24" spans="2:16" ht="18" customHeight="1">
      <c r="B24" s="59"/>
      <c r="C24" s="62" t="s">
        <v>6</v>
      </c>
      <c r="D24" s="63">
        <f>ROUND((0.7*G5)/'Introductory Microcycle'!G6,0)*'Introductory Microcycle'!G6</f>
        <v>0</v>
      </c>
      <c r="E24" s="62" t="s">
        <v>6</v>
      </c>
      <c r="F24" s="63">
        <f>ROUND((0.7*G5)/'Introductory Microcycle'!G6,0)*'Introductory Microcycle'!G6</f>
        <v>0</v>
      </c>
      <c r="G24" s="62" t="s">
        <v>6</v>
      </c>
      <c r="H24" s="64">
        <f>ROUND((0.75*G5)/'Introductory Microcycle'!G6,0)*'Introductory Microcycle'!G6</f>
        <v>0</v>
      </c>
      <c r="I24" s="41"/>
      <c r="J24" s="41"/>
      <c r="K24" s="41"/>
      <c r="L24" s="41"/>
      <c r="M24" s="41"/>
      <c r="N24" s="41"/>
      <c r="O24" s="41"/>
      <c r="P24" s="41"/>
    </row>
    <row r="25" spans="2:16" ht="18" customHeight="1">
      <c r="B25" s="59"/>
      <c r="C25" s="62" t="s">
        <v>6</v>
      </c>
      <c r="D25" s="63">
        <f>ROUND((0.8*G5)/'Introductory Microcycle'!G6,0)*'Introductory Microcycle'!G6</f>
        <v>0</v>
      </c>
      <c r="E25" s="62" t="s">
        <v>6</v>
      </c>
      <c r="F25" s="63">
        <f>ROUND((0.8*G5)/'Introductory Microcycle'!G6,0)*'Introductory Microcycle'!G6</f>
        <v>0</v>
      </c>
      <c r="G25" s="62" t="s">
        <v>6</v>
      </c>
      <c r="H25" s="64">
        <f>ROUND((0.85*G5)/'Introductory Microcycle'!G6,0)*'Introductory Microcycle'!G6</f>
        <v>0</v>
      </c>
      <c r="I25" s="41"/>
      <c r="J25" s="41"/>
      <c r="K25" s="41"/>
      <c r="L25" s="41"/>
      <c r="M25" s="41"/>
      <c r="N25" s="41"/>
      <c r="O25" s="41"/>
      <c r="P25" s="41"/>
    </row>
    <row r="26" spans="2:16" ht="18" customHeight="1">
      <c r="B26" s="59"/>
      <c r="C26" s="43" t="s">
        <v>38</v>
      </c>
      <c r="D26" s="34">
        <f>ROUND((0.9*G5)/'Introductory Microcycle'!G6,0)*'Introductory Microcycle'!G6</f>
        <v>0</v>
      </c>
      <c r="E26" s="31" t="s">
        <v>39</v>
      </c>
      <c r="F26" s="34">
        <f>ROUND((0.95*G5)/'Introductory Microcycle'!G6,0)*'Introductory Microcycle'!G6</f>
        <v>0</v>
      </c>
      <c r="G26" s="31" t="s">
        <v>40</v>
      </c>
      <c r="H26" s="72">
        <f>ROUND((0.95*G5)/'Introductory Microcycle'!G6,0)*'Introductory Microcycle'!G6</f>
        <v>0</v>
      </c>
      <c r="I26" s="41"/>
      <c r="J26" s="41"/>
      <c r="K26" s="41"/>
      <c r="L26" s="41"/>
      <c r="M26" s="41"/>
      <c r="N26" s="41"/>
      <c r="O26" s="41"/>
      <c r="P26" s="41"/>
    </row>
    <row r="27" spans="2:8" ht="18" customHeight="1">
      <c r="B27" s="12"/>
      <c r="C27" s="12"/>
      <c r="D27" s="12"/>
      <c r="E27" s="12"/>
      <c r="F27" s="12"/>
      <c r="G27" s="12"/>
      <c r="H27" s="12"/>
    </row>
    <row r="28" spans="2:8" ht="18" customHeight="1">
      <c r="B28" s="73">
        <v>4</v>
      </c>
      <c r="C28" s="82">
        <f>C22+7</f>
        <v>76</v>
      </c>
      <c r="D28" s="82"/>
      <c r="E28" s="82">
        <f>C28+2</f>
        <v>78</v>
      </c>
      <c r="F28" s="82"/>
      <c r="G28" s="83">
        <f>E28+3</f>
        <v>81</v>
      </c>
      <c r="H28" s="83"/>
    </row>
    <row r="29" spans="2:8" ht="18" customHeight="1">
      <c r="B29" s="59"/>
      <c r="C29" s="62" t="s">
        <v>6</v>
      </c>
      <c r="D29" s="63">
        <f>ROUND((0.7*G5)/'Introductory Microcycle'!G6,0)*'Introductory Microcycle'!G6</f>
        <v>0</v>
      </c>
      <c r="E29" s="62" t="s">
        <v>6</v>
      </c>
      <c r="F29" s="63">
        <f>ROUND((0.7*G5)/'Introductory Microcycle'!G6,0)*'Introductory Microcycle'!G6</f>
        <v>0</v>
      </c>
      <c r="G29" s="62" t="s">
        <v>6</v>
      </c>
      <c r="H29" s="64">
        <f>ROUND((0.75*G5)/'Introductory Microcycle'!G6,0)*'Introductory Microcycle'!G6</f>
        <v>0</v>
      </c>
    </row>
    <row r="30" spans="2:8" ht="18" customHeight="1">
      <c r="B30" s="59"/>
      <c r="C30" s="62" t="s">
        <v>32</v>
      </c>
      <c r="D30" s="63">
        <f>ROUND((0.8*G5)/'Introductory Microcycle'!G6,0)*'Introductory Microcycle'!G6</f>
        <v>0</v>
      </c>
      <c r="E30" s="62" t="s">
        <v>6</v>
      </c>
      <c r="F30" s="63">
        <f>ROUND((0.8*G5)/'Introductory Microcycle'!G6,0)*'Introductory Microcycle'!G6</f>
        <v>0</v>
      </c>
      <c r="G30" s="62" t="s">
        <v>32</v>
      </c>
      <c r="H30" s="64">
        <f>ROUND((0.9*G5)/'Introductory Microcycle'!G6,0)*'Introductory Microcycle'!G6</f>
        <v>0</v>
      </c>
    </row>
    <row r="31" spans="2:8" ht="18" customHeight="1">
      <c r="B31" s="59"/>
      <c r="C31" s="43" t="s">
        <v>38</v>
      </c>
      <c r="D31" s="34">
        <f>ROUND((0.9*G5)/'Introductory Microcycle'!G6,0)*'Introductory Microcycle'!G6</f>
        <v>0</v>
      </c>
      <c r="E31" s="31" t="s">
        <v>40</v>
      </c>
      <c r="F31" s="34">
        <f>ROUND((0.95*G5)/'Introductory Microcycle'!G6,0)*'Introductory Microcycle'!G6</f>
        <v>0</v>
      </c>
      <c r="G31" s="31" t="s">
        <v>33</v>
      </c>
      <c r="H31" s="72">
        <f>ROUND((0.95*G5)/'Introductory Microcycle'!G6,0)*'Introductory Microcycle'!G6</f>
        <v>0</v>
      </c>
    </row>
    <row r="32" spans="2:8" ht="18" customHeight="1">
      <c r="B32" s="38"/>
      <c r="C32" s="38"/>
      <c r="D32" s="38"/>
      <c r="E32" s="41"/>
      <c r="F32" s="41"/>
      <c r="G32" s="41"/>
      <c r="H32" s="41"/>
    </row>
    <row r="33" spans="2:8" ht="18" customHeight="1">
      <c r="B33" s="58">
        <v>5</v>
      </c>
      <c r="C33" s="83">
        <f>G28+3</f>
        <v>84</v>
      </c>
      <c r="D33" s="83"/>
      <c r="E33" s="41"/>
      <c r="F33" s="41"/>
      <c r="G33" s="41"/>
      <c r="H33" s="41"/>
    </row>
    <row r="34" spans="2:8" ht="18" customHeight="1">
      <c r="B34" s="59"/>
      <c r="C34" s="62" t="s">
        <v>32</v>
      </c>
      <c r="D34" s="64">
        <f>ROUND((0.75*G5)/'Introductory Microcycle'!G6,0)*'Introductory Microcycle'!G6</f>
        <v>0</v>
      </c>
      <c r="E34" s="41"/>
      <c r="F34" s="41"/>
      <c r="G34" s="41"/>
      <c r="H34" s="41"/>
    </row>
    <row r="35" spans="2:8" ht="18" customHeight="1">
      <c r="B35" s="59"/>
      <c r="C35" s="43" t="s">
        <v>41</v>
      </c>
      <c r="D35" s="72">
        <f>ROUND((0.85*G5)/'Introductory Microcycle'!G6,0)*'Introductory Microcycle'!G6</f>
        <v>0</v>
      </c>
      <c r="E35" s="41"/>
      <c r="F35" s="41"/>
      <c r="G35" s="41"/>
      <c r="H35" s="41"/>
    </row>
    <row r="36" spans="2:8" ht="18" customHeight="1">
      <c r="B36" s="38"/>
      <c r="C36" s="38"/>
      <c r="D36" s="38"/>
      <c r="E36" s="74"/>
      <c r="F36" s="74"/>
      <c r="G36" s="74"/>
      <c r="H36" s="41"/>
    </row>
    <row r="37" spans="2:8" ht="18" customHeight="1">
      <c r="B37" s="75">
        <v>6</v>
      </c>
      <c r="C37" s="108">
        <f>G28+7</f>
        <v>88</v>
      </c>
      <c r="D37" s="108"/>
      <c r="E37" s="109" t="str">
        <f>CONCATENATE("TEST 1RM - Aim for ",IF('Introductory Microcycle'!G6=5,"25-45lbs","10-20kg")," more weight")</f>
        <v>TEST 1RM - Aim for 25-45lbs more weight</v>
      </c>
      <c r="F37" s="109"/>
      <c r="G37" s="109"/>
      <c r="H37" s="109"/>
    </row>
    <row r="38" spans="2:8" ht="18" customHeight="1">
      <c r="B38" s="41"/>
      <c r="C38" s="110"/>
      <c r="D38" s="110"/>
      <c r="E38" s="109"/>
      <c r="F38" s="109"/>
      <c r="G38" s="109"/>
      <c r="H38" s="109"/>
    </row>
    <row r="39" ht="18" customHeight="1"/>
    <row r="40" spans="2:26" ht="18" customHeight="1">
      <c r="B40" s="6"/>
      <c r="C40" s="80" t="s">
        <v>12</v>
      </c>
      <c r="D40" s="80"/>
      <c r="E40" s="80"/>
      <c r="F40" s="80" t="s">
        <v>13</v>
      </c>
      <c r="G40" s="80"/>
      <c r="H40" s="80"/>
      <c r="I40" s="5"/>
      <c r="J40" s="5"/>
      <c r="K40" s="30"/>
      <c r="L40" s="30"/>
      <c r="R40" s="54"/>
      <c r="S40" s="54"/>
      <c r="T40" s="9"/>
      <c r="X40" s="10"/>
      <c r="Y40" s="10"/>
      <c r="Z40" s="10"/>
    </row>
  </sheetData>
  <sheetProtection sheet="1" objects="1" scenarios="1" selectLockedCells="1"/>
  <mergeCells count="27">
    <mergeCell ref="C15:D15"/>
    <mergeCell ref="E15:F15"/>
    <mergeCell ref="G15:H15"/>
    <mergeCell ref="C8:D8"/>
    <mergeCell ref="E8:F8"/>
    <mergeCell ref="G8:H8"/>
    <mergeCell ref="R1:T1"/>
    <mergeCell ref="B2:G2"/>
    <mergeCell ref="C3:F3"/>
    <mergeCell ref="C6:F6"/>
    <mergeCell ref="G6:H6"/>
    <mergeCell ref="X3:Z3"/>
    <mergeCell ref="C5:F5"/>
    <mergeCell ref="G5:H5"/>
    <mergeCell ref="X5:Z5"/>
    <mergeCell ref="C22:D22"/>
    <mergeCell ref="E22:F22"/>
    <mergeCell ref="G22:H22"/>
    <mergeCell ref="C28:D28"/>
    <mergeCell ref="E28:F28"/>
    <mergeCell ref="G28:H28"/>
    <mergeCell ref="C40:E40"/>
    <mergeCell ref="F40:H40"/>
    <mergeCell ref="C33:D33"/>
    <mergeCell ref="C37:D37"/>
    <mergeCell ref="E37:H38"/>
    <mergeCell ref="C38:D38"/>
  </mergeCells>
  <hyperlinks>
    <hyperlink ref="C3" r:id="rId1" display="More info at stronglifts.com"/>
  </hyperlinks>
  <printOptions/>
  <pageMargins left="0.7479166666666667" right="0.7479166666666667" top="0.9840277777777778" bottom="0.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F6"/>
  <sheetViews>
    <sheetView showGridLines="0" workbookViewId="0" topLeftCell="A1">
      <selection activeCell="A1" sqref="A1"/>
    </sheetView>
  </sheetViews>
  <sheetFormatPr defaultColWidth="13.7109375" defaultRowHeight="12.75"/>
  <sheetData>
    <row r="3" spans="2:6" ht="15.75">
      <c r="B3" s="76" t="s">
        <v>44</v>
      </c>
      <c r="C3" s="76"/>
      <c r="D3" s="76"/>
      <c r="E3" s="76"/>
      <c r="F3" s="76"/>
    </row>
    <row r="4" spans="2:6" ht="15.75">
      <c r="B4" s="76"/>
      <c r="C4" s="76"/>
      <c r="D4" s="76"/>
      <c r="E4" s="76"/>
      <c r="F4" s="76"/>
    </row>
    <row r="5" spans="2:6" ht="15.75">
      <c r="B5" s="114" t="s">
        <v>45</v>
      </c>
      <c r="C5" s="114"/>
      <c r="D5" s="76" t="s">
        <v>46</v>
      </c>
      <c r="E5" s="76"/>
      <c r="F5" s="76"/>
    </row>
    <row r="6" spans="2:6" ht="15.75">
      <c r="B6" s="114" t="s">
        <v>47</v>
      </c>
      <c r="C6" s="114"/>
      <c r="D6" s="76" t="s">
        <v>48</v>
      </c>
      <c r="E6" s="76"/>
      <c r="F6" s="76"/>
    </row>
  </sheetData>
  <sheetProtection sheet="1" objects="1" scenarios="1" selectLockedCells="1"/>
  <mergeCells count="2">
    <mergeCell ref="B5:C5"/>
    <mergeCell ref="B6:C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MacBook Pro i7</cp:lastModifiedBy>
  <dcterms:created xsi:type="dcterms:W3CDTF">2008-06-09T07:46:35Z</dcterms:created>
  <dcterms:modified xsi:type="dcterms:W3CDTF">2012-03-17T04:27:35Z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